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gonzalez\Desktop\Boletín IV trimestre de 2024_V2\"/>
    </mc:Choice>
  </mc:AlternateContent>
  <bookViews>
    <workbookView xWindow="0" yWindow="0" windowWidth="21600" windowHeight="9435"/>
  </bookViews>
  <sheets>
    <sheet name="Cuadro 10" sheetId="1" r:id="rId1"/>
  </sheets>
  <definedNames>
    <definedName name="_xlnm.Print_Area" localSheetId="0">'Cuadro 10'!$A$1:$J$63</definedName>
    <definedName name="_xlnm.Print_Titles" localSheetId="0">'Cuadro 10'!$1:$9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E25" i="1"/>
  <c r="F24" i="1"/>
  <c r="E57" i="1"/>
  <c r="I57" i="1"/>
  <c r="J57" i="1" s="1"/>
  <c r="H57" i="1"/>
  <c r="C57" i="1"/>
  <c r="H22" i="1"/>
  <c r="I21" i="1"/>
  <c r="I53" i="1"/>
  <c r="B20" i="1"/>
  <c r="E53" i="1"/>
  <c r="C53" i="1"/>
  <c r="E49" i="1"/>
  <c r="F16" i="1"/>
  <c r="H49" i="1"/>
  <c r="C49" i="1"/>
  <c r="H14" i="1"/>
  <c r="I45" i="1"/>
  <c r="H45" i="1"/>
  <c r="B44" i="1"/>
  <c r="C45" i="1"/>
  <c r="C44" i="1"/>
  <c r="E26" i="1"/>
  <c r="F40" i="1"/>
  <c r="E40" i="1"/>
  <c r="I40" i="1"/>
  <c r="H40" i="1"/>
  <c r="I36" i="1"/>
  <c r="J36" i="1" s="1"/>
  <c r="B36" i="1"/>
  <c r="H36" i="1"/>
  <c r="E36" i="1"/>
  <c r="E32" i="1"/>
  <c r="F32" i="1"/>
  <c r="B32" i="1"/>
  <c r="I32" i="1"/>
  <c r="J32" i="1" s="1"/>
  <c r="H32" i="1"/>
  <c r="I28" i="1"/>
  <c r="J28" i="1" s="1"/>
  <c r="B28" i="1"/>
  <c r="C27" i="1"/>
  <c r="H28" i="1"/>
  <c r="E28" i="1"/>
  <c r="H27" i="1"/>
  <c r="E27" i="1"/>
  <c r="I26" i="1"/>
  <c r="H26" i="1"/>
  <c r="F26" i="1"/>
  <c r="C26" i="1"/>
  <c r="D26" i="1" s="1"/>
  <c r="B26" i="1"/>
  <c r="I25" i="1"/>
  <c r="H25" i="1"/>
  <c r="C25" i="1"/>
  <c r="B25" i="1"/>
  <c r="I24" i="1"/>
  <c r="H24" i="1"/>
  <c r="H23" i="1" s="1"/>
  <c r="E24" i="1"/>
  <c r="C24" i="1"/>
  <c r="B24" i="1"/>
  <c r="F22" i="1"/>
  <c r="E22" i="1"/>
  <c r="C22" i="1"/>
  <c r="B22" i="1"/>
  <c r="H21" i="1"/>
  <c r="F21" i="1"/>
  <c r="G21" i="1" s="1"/>
  <c r="E21" i="1"/>
  <c r="C21" i="1"/>
  <c r="I20" i="1"/>
  <c r="J20" i="1" s="1"/>
  <c r="H20" i="1"/>
  <c r="H19" i="1" s="1"/>
  <c r="F20" i="1"/>
  <c r="F19" i="1" s="1"/>
  <c r="E20" i="1"/>
  <c r="G20" i="1" s="1"/>
  <c r="J18" i="1"/>
  <c r="I18" i="1"/>
  <c r="H18" i="1"/>
  <c r="F18" i="1"/>
  <c r="C18" i="1"/>
  <c r="D18" i="1" s="1"/>
  <c r="B18" i="1"/>
  <c r="I17" i="1"/>
  <c r="H17" i="1"/>
  <c r="J17" i="1" s="1"/>
  <c r="C17" i="1"/>
  <c r="D17" i="1" s="1"/>
  <c r="B17" i="1"/>
  <c r="I16" i="1"/>
  <c r="H16" i="1"/>
  <c r="E16" i="1"/>
  <c r="C16" i="1"/>
  <c r="B16" i="1"/>
  <c r="I15" i="1"/>
  <c r="F14" i="1"/>
  <c r="G14" i="1" s="1"/>
  <c r="E14" i="1"/>
  <c r="C14" i="1"/>
  <c r="B14" i="1"/>
  <c r="H13" i="1"/>
  <c r="G13" i="1"/>
  <c r="F13" i="1"/>
  <c r="E13" i="1"/>
  <c r="C13" i="1"/>
  <c r="I12" i="1"/>
  <c r="J12" i="1" s="1"/>
  <c r="H12" i="1"/>
  <c r="F12" i="1"/>
  <c r="F11" i="1" s="1"/>
  <c r="E12" i="1"/>
  <c r="J24" i="1" l="1"/>
  <c r="D57" i="1"/>
  <c r="J26" i="1"/>
  <c r="D44" i="1"/>
  <c r="D25" i="1"/>
  <c r="C23" i="1"/>
  <c r="D23" i="1" s="1"/>
  <c r="B23" i="1"/>
  <c r="G22" i="1"/>
  <c r="B15" i="1"/>
  <c r="D24" i="1"/>
  <c r="J40" i="1"/>
  <c r="I23" i="1"/>
  <c r="J23" i="1" s="1"/>
  <c r="J25" i="1"/>
  <c r="D22" i="1"/>
  <c r="E19" i="1"/>
  <c r="G19" i="1" s="1"/>
  <c r="C15" i="1"/>
  <c r="D15" i="1" s="1"/>
  <c r="D16" i="1"/>
  <c r="H15" i="1"/>
  <c r="J16" i="1"/>
  <c r="G32" i="1"/>
  <c r="G12" i="1"/>
  <c r="H11" i="1"/>
  <c r="D14" i="1"/>
  <c r="E11" i="1"/>
  <c r="G11" i="1" s="1"/>
  <c r="G16" i="1"/>
  <c r="G40" i="1"/>
  <c r="J45" i="1"/>
  <c r="E23" i="1"/>
  <c r="J15" i="1"/>
  <c r="D45" i="1"/>
  <c r="G24" i="1"/>
  <c r="G26" i="1"/>
  <c r="J21" i="1"/>
  <c r="C12" i="1"/>
  <c r="B13" i="1"/>
  <c r="D13" i="1" s="1"/>
  <c r="I14" i="1"/>
  <c r="J14" i="1" s="1"/>
  <c r="F17" i="1"/>
  <c r="E18" i="1"/>
  <c r="G18" i="1" s="1"/>
  <c r="C20" i="1"/>
  <c r="B21" i="1"/>
  <c r="B19" i="1" s="1"/>
  <c r="I22" i="1"/>
  <c r="J22" i="1" s="1"/>
  <c r="F25" i="1"/>
  <c r="G25" i="1" s="1"/>
  <c r="C28" i="1"/>
  <c r="D28" i="1" s="1"/>
  <c r="C36" i="1"/>
  <c r="D36" i="1" s="1"/>
  <c r="B45" i="1"/>
  <c r="F49" i="1"/>
  <c r="G49" i="1" s="1"/>
  <c r="B53" i="1"/>
  <c r="D53" i="1" s="1"/>
  <c r="F57" i="1"/>
  <c r="G57" i="1" s="1"/>
  <c r="F27" i="1"/>
  <c r="G27" i="1" s="1"/>
  <c r="E44" i="1"/>
  <c r="H10" i="1"/>
  <c r="F28" i="1"/>
  <c r="G28" i="1" s="1"/>
  <c r="F36" i="1"/>
  <c r="G36" i="1" s="1"/>
  <c r="B40" i="1"/>
  <c r="F44" i="1"/>
  <c r="E45" i="1"/>
  <c r="I49" i="1"/>
  <c r="J49" i="1" s="1"/>
  <c r="C32" i="1"/>
  <c r="D32" i="1" s="1"/>
  <c r="C40" i="1"/>
  <c r="D40" i="1" s="1"/>
  <c r="F45" i="1"/>
  <c r="B49" i="1"/>
  <c r="D49" i="1" s="1"/>
  <c r="F53" i="1"/>
  <c r="G53" i="1" s="1"/>
  <c r="I27" i="1"/>
  <c r="J27" i="1" s="1"/>
  <c r="H44" i="1"/>
  <c r="B27" i="1"/>
  <c r="D27" i="1" s="1"/>
  <c r="I44" i="1"/>
  <c r="H53" i="1"/>
  <c r="J53" i="1" s="1"/>
  <c r="B12" i="1"/>
  <c r="I13" i="1"/>
  <c r="E17" i="1"/>
  <c r="G44" i="1" l="1"/>
  <c r="E10" i="1"/>
  <c r="E15" i="1"/>
  <c r="J44" i="1"/>
  <c r="F23" i="1"/>
  <c r="G23" i="1" s="1"/>
  <c r="C19" i="1"/>
  <c r="D19" i="1" s="1"/>
  <c r="D20" i="1"/>
  <c r="F10" i="1"/>
  <c r="G10" i="1" s="1"/>
  <c r="C11" i="1"/>
  <c r="D11" i="1" s="1"/>
  <c r="C10" i="1"/>
  <c r="D12" i="1"/>
  <c r="I19" i="1"/>
  <c r="J19" i="1" s="1"/>
  <c r="I11" i="1"/>
  <c r="J11" i="1" s="1"/>
  <c r="I10" i="1"/>
  <c r="J10" i="1" s="1"/>
  <c r="J13" i="1"/>
  <c r="B11" i="1"/>
  <c r="B10" i="1"/>
  <c r="G45" i="1"/>
  <c r="G17" i="1"/>
  <c r="D21" i="1"/>
  <c r="F15" i="1"/>
  <c r="G15" i="1" s="1"/>
  <c r="D10" i="1" l="1"/>
</calcChain>
</file>

<file path=xl/sharedStrings.xml><?xml version="1.0" encoding="utf-8"?>
<sst xmlns="http://schemas.openxmlformats.org/spreadsheetml/2006/main" count="71" uniqueCount="35">
  <si>
    <t>República de Panamá</t>
  </si>
  <si>
    <t>CONTRALORÍA GENERAL DE LA REPÚBLICA</t>
  </si>
  <si>
    <t>Instituto Nacional de Estadística y Censo</t>
  </si>
  <si>
    <t>(Empresas con cinco y más personas empleadas)</t>
  </si>
  <si>
    <t>Región y trimestre</t>
  </si>
  <si>
    <t>Personal empleado (1)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</si>
  <si>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</si>
  <si>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</si>
  <si>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</si>
  <si>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</si>
  <si>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</si>
  <si>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</si>
  <si>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</si>
  <si>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</si>
  <si>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</si>
  <si>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</si>
  <si>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</si>
  <si>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</si>
  <si>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</si>
  <si>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Panamá</t>
  </si>
  <si>
    <t xml:space="preserve">NOTA:  Las diferencias en los valores obedecen al redondeo en el procesamiento automático de los datos.  </t>
  </si>
  <si>
    <t>(P) Cifras preliminares.</t>
  </si>
  <si>
    <t>COMERCIO AL POR MENOR</t>
  </si>
  <si>
    <t xml:space="preserve">Cuadro 10.   PERSONAL EMPLEADO, REMUNERACIONES PAGADAS E INGRESOS TOTALES </t>
  </si>
  <si>
    <t>Remuneraciones pagadas                                                                                    (En miles de balboas)</t>
  </si>
  <si>
    <t>Ingresos totales                                                                                            (En miles de balboas)</t>
  </si>
  <si>
    <t>2024 (P)</t>
  </si>
  <si>
    <t>Variación porcentual</t>
  </si>
  <si>
    <t>Resto del país</t>
  </si>
  <si>
    <t>EN LA REPÚBLICA, SEGÚN REGIÓN Y TRIMESTRE:  ENERO-DICIEMBRE 2023-24</t>
  </si>
  <si>
    <t>Cuarto trimestre</t>
  </si>
  <si>
    <t>Octubre</t>
  </si>
  <si>
    <t>Noviembre</t>
  </si>
  <si>
    <t>Diciembre</t>
  </si>
  <si>
    <t>(1)  El total de personal empleado es un promedio de los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</si>
</sst>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3" fontId="2" fillId="2" borderId="0" xfId="0" applyNumberFormat="1" applyFont="1" applyFill="1" applyAlignment="1">
      <alignment horizontal="center"/>
    </xf>
    <xf numFmtId="0" fontId="4" fillId="4" borderId="5" xfId="0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indent="1"/>
    </xf>
    <xf numFmtId="3" fontId="4" fillId="0" borderId="3" xfId="0" applyNumberFormat="1" applyFont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2"/>
    </xf>
    <xf numFmtId="0" fontId="4" fillId="4" borderId="5" xfId="0" applyFont="1" applyFill="1" applyBorder="1" applyAlignment="1">
      <alignment horizontal="left" indent="3"/>
    </xf>
    <xf numFmtId="0" fontId="4" fillId="4" borderId="6" xfId="0" applyFont="1" applyFill="1" applyBorder="1" applyAlignment="1">
      <alignment horizontal="left" indent="3"/>
    </xf>
    <xf numFmtId="3" fontId="4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4" borderId="5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63"/>
  <sheetViews>
    <sheetView showGridLines="0" tabSelected="1" zoomScaleNormal="100" workbookViewId="0">
      <selection activeCell="A4" sqref="A4:J4"/>
    </sheetView>
  </sheetViews>
  <sheetFormatPr baseColWidth="10" defaultRowHeight="12.75" x14ac:dyDescent="0.2"/>
  <cols>
    <col min="1" max="1" width="29.7109375" style="2" customWidth="1"/>
    <col min="2" max="3" width="10.7109375" style="1" customWidth="1"/>
    <col min="4" max="4" width="10.7109375" style="4" customWidth="1"/>
    <col min="5" max="6" width="10.7109375" style="1" customWidth="1"/>
    <col min="7" max="7" width="10.7109375" style="4" customWidth="1"/>
    <col min="8" max="9" width="10.7109375" style="1" customWidth="1"/>
    <col min="10" max="10" width="10.7109375" style="4" customWidth="1"/>
    <col min="11" max="11" width="11.42578125" style="1"/>
    <col min="12" max="16384" width="11.42578125" style="2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30" customHeight="1" x14ac:dyDescent="0.2">
      <c r="A4" s="30" t="s">
        <v>22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1" customHeight="1" x14ac:dyDescent="0.2">
      <c r="A5" s="30" t="s">
        <v>23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">
      <c r="A6" s="29" t="s">
        <v>29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4.95" customHeight="1" x14ac:dyDescent="0.2">
      <c r="A7" s="32" t="s">
        <v>3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32.1" customHeight="1" x14ac:dyDescent="0.2">
      <c r="A8" s="33" t="s">
        <v>4</v>
      </c>
      <c r="B8" s="34" t="s">
        <v>5</v>
      </c>
      <c r="C8" s="34"/>
      <c r="D8" s="34"/>
      <c r="E8" s="35" t="s">
        <v>24</v>
      </c>
      <c r="F8" s="35"/>
      <c r="G8" s="35"/>
      <c r="H8" s="35" t="s">
        <v>25</v>
      </c>
      <c r="I8" s="35"/>
      <c r="J8" s="35"/>
    </row>
    <row r="9" spans="1:10" ht="42.2" customHeight="1" x14ac:dyDescent="0.2">
      <c r="A9" s="33"/>
      <c r="B9" s="26">
        <v>2023</v>
      </c>
      <c r="C9" s="26" t="s">
        <v>26</v>
      </c>
      <c r="D9" s="27" t="s">
        <v>27</v>
      </c>
      <c r="E9" s="26">
        <v>2023</v>
      </c>
      <c r="F9" s="26" t="s">
        <v>26</v>
      </c>
      <c r="G9" s="27" t="s">
        <v>27</v>
      </c>
      <c r="H9" s="26">
        <v>2023</v>
      </c>
      <c r="I9" s="26" t="s">
        <v>26</v>
      </c>
      <c r="J9" s="27" t="s">
        <v>27</v>
      </c>
    </row>
    <row r="10" spans="1:10" s="3" customFormat="1" ht="33" customHeight="1" x14ac:dyDescent="0.2">
      <c r="A10" s="25" t="s">
        <v>6</v>
      </c>
      <c r="B10" s="6">
        <f>AVERAGE(B12,B13,B14,B16,B17,B18,B20,B21,B22,B24,B25,B26)</f>
        <v>121811.82557499998</v>
      </c>
      <c r="C10" s="6">
        <f>AVERAGE(C12,C13,C14,C16,C17,C18,C20,C21,C22,C24,C25,C26)</f>
        <v>125072.84353333333</v>
      </c>
      <c r="D10" s="7">
        <f>((C10/B10)-1)*100</f>
        <v>2.6770947261811839</v>
      </c>
      <c r="E10" s="8">
        <f>SUM(E12,E13,E14,E16,E17,E18,E20,E21,E22,E24,E25,E26)</f>
        <v>1721107.0087496</v>
      </c>
      <c r="F10" s="8">
        <f>SUM(F12,F13,F14,F16,F17,F18,F20,F21,F22,F24,F25,F26)</f>
        <v>1819138.9163819999</v>
      </c>
      <c r="G10" s="7">
        <f>((F10/E10)-1)*100</f>
        <v>5.6958636002313989</v>
      </c>
      <c r="H10" s="8">
        <f>SUM(H12,H13,H14,H16,H17,H18,H20,H21,H22,H24,H25,H26)</f>
        <v>17890811.737351499</v>
      </c>
      <c r="I10" s="8">
        <f>SUM(I12,I13,I14,I16,I17,I18,I20,I21,I22,I24,I25,I26)</f>
        <v>18408439.561244901</v>
      </c>
      <c r="J10" s="9">
        <f>((I10/H10)-1)*100</f>
        <v>2.8932606943301797</v>
      </c>
    </row>
    <row r="11" spans="1:10" s="3" customFormat="1" ht="30" customHeight="1" x14ac:dyDescent="0.2">
      <c r="A11" s="5" t="s">
        <v>7</v>
      </c>
      <c r="B11" s="6">
        <f>AVERAGE(B12,B13,B14)</f>
        <v>120732.9469</v>
      </c>
      <c r="C11" s="6">
        <f>AVERAGE(C12,C13,C14)</f>
        <v>123874.02396666666</v>
      </c>
      <c r="D11" s="7">
        <f>C11/B11*100-100</f>
        <v>2.6016734845943432</v>
      </c>
      <c r="E11" s="8">
        <f>SUM(E12,E13,E14)</f>
        <v>399232.66929809994</v>
      </c>
      <c r="F11" s="8">
        <f>SUM(F12,F13,F14)</f>
        <v>420583.71976460004</v>
      </c>
      <c r="G11" s="7">
        <f>F11/E11*100-100</f>
        <v>5.3480218700633628</v>
      </c>
      <c r="H11" s="8">
        <f>SUM(H12,H13,H14)</f>
        <v>4305235.7384206001</v>
      </c>
      <c r="I11" s="8">
        <f>SUM(I12,I13,I14)</f>
        <v>4381813.5584549</v>
      </c>
      <c r="J11" s="9">
        <f>I11/H11*100-100</f>
        <v>1.778713749653889</v>
      </c>
    </row>
    <row r="12" spans="1:10" s="3" customFormat="1" x14ac:dyDescent="0.2">
      <c r="A12" s="10" t="s">
        <v>8</v>
      </c>
      <c r="B12" s="11">
        <f t="shared" ref="B12:C14" si="0">SUM(B29,B46)</f>
        <v>121525.42730000001</v>
      </c>
      <c r="C12" s="11">
        <f t="shared" si="0"/>
        <v>125109.0855</v>
      </c>
      <c r="D12" s="12">
        <f>((C12/B12)-1)*100</f>
        <v>2.9488957822409567</v>
      </c>
      <c r="E12" s="13">
        <f t="shared" ref="E12:F14" si="1">SUM(E29,E46)</f>
        <v>135588.06352659999</v>
      </c>
      <c r="F12" s="13">
        <f t="shared" si="1"/>
        <v>140851.2214137</v>
      </c>
      <c r="G12" s="12">
        <f>((F12/E12)-1)*100</f>
        <v>3.8817265695866077</v>
      </c>
      <c r="H12" s="13">
        <f t="shared" ref="H12:I14" si="2">SUM(H29,H46)</f>
        <v>1415843.4679296</v>
      </c>
      <c r="I12" s="13">
        <f t="shared" si="2"/>
        <v>1411996.7169061999</v>
      </c>
      <c r="J12" s="14">
        <f>((I12/H12)-1)*100</f>
        <v>-0.27169324226393732</v>
      </c>
    </row>
    <row r="13" spans="1:10" s="3" customFormat="1" x14ac:dyDescent="0.2">
      <c r="A13" s="10" t="s">
        <v>9</v>
      </c>
      <c r="B13" s="11">
        <f t="shared" si="0"/>
        <v>120670.83649999999</v>
      </c>
      <c r="C13" s="11">
        <f t="shared" si="0"/>
        <v>123342.52770000001</v>
      </c>
      <c r="D13" s="12">
        <f t="shared" ref="D13:D60" si="3">((C13/B13)-1)*100</f>
        <v>2.2140322197899298</v>
      </c>
      <c r="E13" s="13">
        <f t="shared" si="1"/>
        <v>131103.7555415</v>
      </c>
      <c r="F13" s="13">
        <f t="shared" si="1"/>
        <v>139694.17622940001</v>
      </c>
      <c r="G13" s="12">
        <f t="shared" ref="G13:G60" si="4">((F13/E13)-1)*100</f>
        <v>6.5523833794225439</v>
      </c>
      <c r="H13" s="13">
        <f t="shared" si="2"/>
        <v>1326179.6441200001</v>
      </c>
      <c r="I13" s="13">
        <f t="shared" si="2"/>
        <v>1407868.9862949001</v>
      </c>
      <c r="J13" s="14">
        <f t="shared" ref="J13:J60" si="5">((I13/H13)-1)*100</f>
        <v>6.1597493625462629</v>
      </c>
    </row>
    <row r="14" spans="1:10" s="3" customFormat="1" x14ac:dyDescent="0.2">
      <c r="A14" s="10" t="s">
        <v>10</v>
      </c>
      <c r="B14" s="11">
        <f t="shared" si="0"/>
        <v>120002.5769</v>
      </c>
      <c r="C14" s="11">
        <f t="shared" si="0"/>
        <v>123170.45869999999</v>
      </c>
      <c r="D14" s="12">
        <f t="shared" si="3"/>
        <v>2.6398448115325435</v>
      </c>
      <c r="E14" s="13">
        <f t="shared" si="1"/>
        <v>132540.85022999998</v>
      </c>
      <c r="F14" s="13">
        <f t="shared" si="1"/>
        <v>140038.32212150001</v>
      </c>
      <c r="G14" s="12">
        <f t="shared" si="4"/>
        <v>5.6567253631537362</v>
      </c>
      <c r="H14" s="13">
        <f t="shared" si="2"/>
        <v>1563212.626371</v>
      </c>
      <c r="I14" s="13">
        <f t="shared" si="2"/>
        <v>1561947.8552537998</v>
      </c>
      <c r="J14" s="14">
        <f t="shared" si="5"/>
        <v>-8.0908450703620627E-2</v>
      </c>
    </row>
    <row r="15" spans="1:10" s="3" customFormat="1" ht="30" customHeight="1" x14ac:dyDescent="0.2">
      <c r="A15" s="5" t="s">
        <v>11</v>
      </c>
      <c r="B15" s="6">
        <f>AVERAGE(B16,B17,B18)</f>
        <v>118152.46043333334</v>
      </c>
      <c r="C15" s="6">
        <f>AVERAGE(C16,C17,C18)</f>
        <v>119912.42246666667</v>
      </c>
      <c r="D15" s="7">
        <f>C15/B15*100-100</f>
        <v>1.4895686699020416</v>
      </c>
      <c r="E15" s="8">
        <f>SUM(E16,E17,E18)</f>
        <v>423017.43436880002</v>
      </c>
      <c r="F15" s="8">
        <f>SUM(F16,F17,F18)</f>
        <v>439738.60280280001</v>
      </c>
      <c r="G15" s="7">
        <f>F15/E15*100-100</f>
        <v>3.9528319817244011</v>
      </c>
      <c r="H15" s="8">
        <f>SUM(H16,H17,H18)</f>
        <v>4241960.2704143999</v>
      </c>
      <c r="I15" s="8">
        <f>SUM(I16,I17,I18)</f>
        <v>4423435.6523727998</v>
      </c>
      <c r="J15" s="9">
        <f>I15/H15*100-100</f>
        <v>4.2781018771934782</v>
      </c>
    </row>
    <row r="16" spans="1:10" s="3" customFormat="1" x14ac:dyDescent="0.2">
      <c r="A16" s="10" t="s">
        <v>12</v>
      </c>
      <c r="B16" s="11">
        <f t="shared" ref="B16:C18" si="6">SUM(B33,B50)</f>
        <v>118513.6136</v>
      </c>
      <c r="C16" s="11">
        <f t="shared" si="6"/>
        <v>121050.1125</v>
      </c>
      <c r="D16" s="12">
        <f t="shared" si="3"/>
        <v>2.1402595220503917</v>
      </c>
      <c r="E16" s="13">
        <f t="shared" ref="E16:F18" si="7">SUM(E33,E50)</f>
        <v>163147.32738090001</v>
      </c>
      <c r="F16" s="13">
        <f t="shared" si="7"/>
        <v>168768.58767790001</v>
      </c>
      <c r="G16" s="12">
        <f t="shared" si="4"/>
        <v>3.4455117268798796</v>
      </c>
      <c r="H16" s="13">
        <f t="shared" ref="H16:I18" si="8">SUM(H33,H50)</f>
        <v>1426292.4419336999</v>
      </c>
      <c r="I16" s="13">
        <f t="shared" si="8"/>
        <v>1497305.7260493001</v>
      </c>
      <c r="J16" s="14">
        <f t="shared" si="5"/>
        <v>4.9788726370395553</v>
      </c>
    </row>
    <row r="17" spans="1:10" s="3" customFormat="1" x14ac:dyDescent="0.2">
      <c r="A17" s="10" t="s">
        <v>13</v>
      </c>
      <c r="B17" s="11">
        <f t="shared" si="6"/>
        <v>117908.69070000001</v>
      </c>
      <c r="C17" s="11">
        <f t="shared" si="6"/>
        <v>119155.4025</v>
      </c>
      <c r="D17" s="12">
        <f t="shared" si="3"/>
        <v>1.0573536120183524</v>
      </c>
      <c r="E17" s="13">
        <f t="shared" si="7"/>
        <v>130555.1944654</v>
      </c>
      <c r="F17" s="13">
        <f t="shared" si="7"/>
        <v>136865.4929444</v>
      </c>
      <c r="G17" s="12">
        <f t="shared" si="4"/>
        <v>4.8334334798699752</v>
      </c>
      <c r="H17" s="13">
        <f t="shared" si="8"/>
        <v>1422350.2183717</v>
      </c>
      <c r="I17" s="13">
        <f t="shared" si="8"/>
        <v>1485667.5370205999</v>
      </c>
      <c r="J17" s="14">
        <f t="shared" si="5"/>
        <v>4.451598335702811</v>
      </c>
    </row>
    <row r="18" spans="1:10" s="3" customFormat="1" x14ac:dyDescent="0.2">
      <c r="A18" s="10" t="s">
        <v>14</v>
      </c>
      <c r="B18" s="11">
        <f t="shared" si="6"/>
        <v>118035.07699999999</v>
      </c>
      <c r="C18" s="11">
        <f t="shared" si="6"/>
        <v>119531.7524</v>
      </c>
      <c r="D18" s="12">
        <f t="shared" si="3"/>
        <v>1.2679920562935765</v>
      </c>
      <c r="E18" s="13">
        <f t="shared" si="7"/>
        <v>129314.9125225</v>
      </c>
      <c r="F18" s="13">
        <f t="shared" si="7"/>
        <v>134104.5221805</v>
      </c>
      <c r="G18" s="12">
        <f t="shared" si="4"/>
        <v>3.703833969780268</v>
      </c>
      <c r="H18" s="13">
        <f t="shared" si="8"/>
        <v>1393317.610109</v>
      </c>
      <c r="I18" s="13">
        <f t="shared" si="8"/>
        <v>1440462.3893029001</v>
      </c>
      <c r="J18" s="14">
        <f t="shared" si="5"/>
        <v>3.383634775865052</v>
      </c>
    </row>
    <row r="19" spans="1:10" s="3" customFormat="1" ht="30" customHeight="1" x14ac:dyDescent="0.2">
      <c r="A19" s="5" t="s">
        <v>15</v>
      </c>
      <c r="B19" s="6">
        <f>AVERAGE(B20,B21,B22)</f>
        <v>117974.15106666666</v>
      </c>
      <c r="C19" s="6">
        <f>AVERAGE(C20,C21,C22)</f>
        <v>120861.11643333333</v>
      </c>
      <c r="D19" s="7">
        <f>C19/B19*100-100</f>
        <v>2.4471168815915121</v>
      </c>
      <c r="E19" s="8">
        <f>SUM(E20,E21,E22)</f>
        <v>424556.19333140005</v>
      </c>
      <c r="F19" s="8">
        <f>SUM(F20,F21,F22)</f>
        <v>448190.55730420002</v>
      </c>
      <c r="G19" s="7">
        <f>F19/E19*100-100</f>
        <v>5.5668399952774763</v>
      </c>
      <c r="H19" s="8">
        <f>SUM(H20,H21,H22)</f>
        <v>4429231.1615660004</v>
      </c>
      <c r="I19" s="8">
        <f>SUM(I20,I21,I22)</f>
        <v>4305444.3661833005</v>
      </c>
      <c r="J19" s="9">
        <f>I19/H19*100-100</f>
        <v>-2.7947693599024888</v>
      </c>
    </row>
    <row r="20" spans="1:10" s="3" customFormat="1" x14ac:dyDescent="0.2">
      <c r="A20" s="10" t="s">
        <v>16</v>
      </c>
      <c r="B20" s="11">
        <f t="shared" ref="B20:C22" si="9">SUM(B37,B54)</f>
        <v>116418.45969999999</v>
      </c>
      <c r="C20" s="11">
        <f t="shared" si="9"/>
        <v>119749.17389999999</v>
      </c>
      <c r="D20" s="12">
        <f t="shared" si="3"/>
        <v>2.8609845969298719</v>
      </c>
      <c r="E20" s="13">
        <f t="shared" ref="E20:F22" si="10">SUM(E37,E54)</f>
        <v>128335.1726165</v>
      </c>
      <c r="F20" s="13">
        <f t="shared" si="10"/>
        <v>137944.9755501</v>
      </c>
      <c r="G20" s="12">
        <f t="shared" si="4"/>
        <v>7.4880508107599386</v>
      </c>
      <c r="H20" s="13">
        <f t="shared" ref="H20:I22" si="11">SUM(H37,H54)</f>
        <v>1452432.1750624001</v>
      </c>
      <c r="I20" s="13">
        <f t="shared" si="11"/>
        <v>1404757.6353656999</v>
      </c>
      <c r="J20" s="14">
        <f t="shared" si="5"/>
        <v>-3.2823935268889159</v>
      </c>
    </row>
    <row r="21" spans="1:10" s="3" customFormat="1" x14ac:dyDescent="0.2">
      <c r="A21" s="10" t="s">
        <v>17</v>
      </c>
      <c r="B21" s="11">
        <f t="shared" si="9"/>
        <v>117059.2601</v>
      </c>
      <c r="C21" s="11">
        <f t="shared" si="9"/>
        <v>120832.7672</v>
      </c>
      <c r="D21" s="12">
        <f t="shared" si="3"/>
        <v>3.2235870077911066</v>
      </c>
      <c r="E21" s="13">
        <f t="shared" si="10"/>
        <v>164996.2802066</v>
      </c>
      <c r="F21" s="13">
        <f t="shared" si="10"/>
        <v>172544.54805429999</v>
      </c>
      <c r="G21" s="12">
        <f t="shared" si="4"/>
        <v>4.5748109219483135</v>
      </c>
      <c r="H21" s="13">
        <f t="shared" si="11"/>
        <v>1537287.9559931001</v>
      </c>
      <c r="I21" s="13">
        <f t="shared" si="11"/>
        <v>1497539.7787884001</v>
      </c>
      <c r="J21" s="14">
        <f t="shared" si="5"/>
        <v>-2.5856038909133572</v>
      </c>
    </row>
    <row r="22" spans="1:10" s="3" customFormat="1" x14ac:dyDescent="0.2">
      <c r="A22" s="10" t="s">
        <v>18</v>
      </c>
      <c r="B22" s="11">
        <f t="shared" si="9"/>
        <v>120444.7334</v>
      </c>
      <c r="C22" s="11">
        <f t="shared" si="9"/>
        <v>122001.40820000001</v>
      </c>
      <c r="D22" s="12">
        <f t="shared" si="3"/>
        <v>1.2924390764602833</v>
      </c>
      <c r="E22" s="13">
        <f t="shared" si="10"/>
        <v>131224.74050829999</v>
      </c>
      <c r="F22" s="13">
        <f t="shared" si="10"/>
        <v>137701.0336998</v>
      </c>
      <c r="G22" s="12">
        <f t="shared" si="4"/>
        <v>4.9352684306435135</v>
      </c>
      <c r="H22" s="13">
        <f t="shared" si="11"/>
        <v>1439511.0305105001</v>
      </c>
      <c r="I22" s="13">
        <f t="shared" si="11"/>
        <v>1403146.9520292</v>
      </c>
      <c r="J22" s="14">
        <f t="shared" si="5"/>
        <v>-2.5261410097291215</v>
      </c>
    </row>
    <row r="23" spans="1:10" s="3" customFormat="1" ht="30" customHeight="1" x14ac:dyDescent="0.2">
      <c r="A23" s="5" t="s">
        <v>30</v>
      </c>
      <c r="B23" s="6">
        <f>AVERAGE(B24,B25,B26)</f>
        <v>130387.7439</v>
      </c>
      <c r="C23" s="6">
        <f>AVERAGE(C24,C25,C26)</f>
        <v>135643.81126666666</v>
      </c>
      <c r="D23" s="7">
        <f>C23/B23*100-100</f>
        <v>4.0311053857161312</v>
      </c>
      <c r="E23" s="8">
        <f>SUM(E24:E26)</f>
        <v>474300.71175130003</v>
      </c>
      <c r="F23" s="8">
        <f>SUM(F24:F26)</f>
        <v>510626.03651040001</v>
      </c>
      <c r="G23" s="7">
        <f>F23/E23*100-100</f>
        <v>7.6587118381022208</v>
      </c>
      <c r="H23" s="8">
        <f>SUM(H24:H26)</f>
        <v>4914384.5669505</v>
      </c>
      <c r="I23" s="8">
        <f>SUM(I24:I26)</f>
        <v>5297745.9842339</v>
      </c>
      <c r="J23" s="9">
        <f>I23/H23*100-100</f>
        <v>7.8008021566225381</v>
      </c>
    </row>
    <row r="24" spans="1:10" s="3" customFormat="1" x14ac:dyDescent="0.2">
      <c r="A24" s="10" t="s">
        <v>31</v>
      </c>
      <c r="B24" s="11">
        <f>+B41+B58</f>
        <v>126298.26280000001</v>
      </c>
      <c r="C24" s="11">
        <f t="shared" ref="C24:I26" si="12">+C41+C58</f>
        <v>128463.6017</v>
      </c>
      <c r="D24" s="12">
        <f t="shared" si="3"/>
        <v>1.7144645159758998</v>
      </c>
      <c r="E24" s="13">
        <f t="shared" si="12"/>
        <v>137060.6857499</v>
      </c>
      <c r="F24" s="13">
        <f t="shared" si="12"/>
        <v>138716.75410610001</v>
      </c>
      <c r="G24" s="12">
        <f t="shared" si="4"/>
        <v>1.2082738001339743</v>
      </c>
      <c r="H24" s="13">
        <f t="shared" si="12"/>
        <v>1422120.0853227999</v>
      </c>
      <c r="I24" s="13">
        <f t="shared" si="12"/>
        <v>1524071.6640081001</v>
      </c>
      <c r="J24" s="14">
        <f t="shared" si="5"/>
        <v>7.1689852170366164</v>
      </c>
    </row>
    <row r="25" spans="1:10" s="3" customFormat="1" x14ac:dyDescent="0.2">
      <c r="A25" s="10" t="s">
        <v>32</v>
      </c>
      <c r="B25" s="11">
        <f>+B42+B59</f>
        <v>128783.58690000001</v>
      </c>
      <c r="C25" s="11">
        <f t="shared" si="12"/>
        <v>137922.86720000001</v>
      </c>
      <c r="D25" s="12">
        <f t="shared" si="3"/>
        <v>7.096618847164593</v>
      </c>
      <c r="E25" s="13">
        <f t="shared" si="12"/>
        <v>136814.52930379999</v>
      </c>
      <c r="F25" s="13">
        <f t="shared" si="12"/>
        <v>150337.08843229999</v>
      </c>
      <c r="G25" s="12">
        <f t="shared" si="4"/>
        <v>9.8838618948670529</v>
      </c>
      <c r="H25" s="13">
        <f t="shared" si="12"/>
        <v>1322871.3882444</v>
      </c>
      <c r="I25" s="13">
        <f t="shared" si="12"/>
        <v>1519502.7731669</v>
      </c>
      <c r="J25" s="14">
        <f t="shared" si="5"/>
        <v>14.863983503600608</v>
      </c>
    </row>
    <row r="26" spans="1:10" s="3" customFormat="1" x14ac:dyDescent="0.2">
      <c r="A26" s="10" t="s">
        <v>33</v>
      </c>
      <c r="B26" s="11">
        <f>+B43+B60</f>
        <v>136081.38200000001</v>
      </c>
      <c r="C26" s="11">
        <f t="shared" si="12"/>
        <v>140544.96489999999</v>
      </c>
      <c r="D26" s="12">
        <f t="shared" si="3"/>
        <v>3.2800834577062066</v>
      </c>
      <c r="E26" s="13">
        <f t="shared" si="12"/>
        <v>200425.4966976</v>
      </c>
      <c r="F26" s="13">
        <f t="shared" si="12"/>
        <v>221572.19397200001</v>
      </c>
      <c r="G26" s="12">
        <f t="shared" si="4"/>
        <v>10.550901767905273</v>
      </c>
      <c r="H26" s="13">
        <f t="shared" si="12"/>
        <v>2169393.0933833001</v>
      </c>
      <c r="I26" s="13">
        <f t="shared" si="12"/>
        <v>2254171.5470588999</v>
      </c>
      <c r="J26" s="14">
        <f t="shared" si="5"/>
        <v>3.9079341560630976</v>
      </c>
    </row>
    <row r="27" spans="1:10" s="3" customFormat="1" ht="30" customHeight="1" x14ac:dyDescent="0.2">
      <c r="A27" s="15" t="s">
        <v>19</v>
      </c>
      <c r="B27" s="6">
        <f>AVERAGE(B29,B30,B31,B33,B34,B35,B37,B38,B39,B41,B42,B43)</f>
        <v>107507.313425</v>
      </c>
      <c r="C27" s="6">
        <f>AVERAGE(C29,C30,C31,C33,C34,C35,C37,C38,C39,C41,C42,C43)</f>
        <v>110953.05863333335</v>
      </c>
      <c r="D27" s="7">
        <f>((C27/B27)-1)*100</f>
        <v>3.2051263291377863</v>
      </c>
      <c r="E27" s="8">
        <f>SUM(E29,E30,E31,E33,E34,E35,E37,E38,E39,E41,E42,E43)</f>
        <v>1564400.2958798003</v>
      </c>
      <c r="F27" s="8">
        <f>SUM(F29,F30,F31,F33,F34,F35,F37,F38,F39,F41,F42,F43)</f>
        <v>1654832.5217740999</v>
      </c>
      <c r="G27" s="7">
        <f>((F27/E27)-1)*100</f>
        <v>5.780632113946349</v>
      </c>
      <c r="H27" s="8">
        <f>SUM(H29,H30,H31,H33,H34,H35,H37,H38,H39,H41,H42,H43)</f>
        <v>15841649.4815531</v>
      </c>
      <c r="I27" s="8">
        <f>SUM(I29,I30,I31,I33,I34,I35,I37,I38,I39,I41,I42,I43)</f>
        <v>16375987.955232499</v>
      </c>
      <c r="J27" s="9">
        <f>((I27/H27)-1)*100</f>
        <v>3.3729977064674621</v>
      </c>
    </row>
    <row r="28" spans="1:10" s="3" customFormat="1" ht="30" customHeight="1" x14ac:dyDescent="0.2">
      <c r="A28" s="16" t="s">
        <v>7</v>
      </c>
      <c r="B28" s="6">
        <f>AVERAGE(B29,B30,B31)</f>
        <v>106044.00099999999</v>
      </c>
      <c r="C28" s="6">
        <f>AVERAGE(C29,C30,C31)</f>
        <v>109811.5689</v>
      </c>
      <c r="D28" s="7">
        <f>C28/B28*100-100</f>
        <v>3.5528345445962657</v>
      </c>
      <c r="E28" s="8">
        <f>SUM(E29,E30,E31)</f>
        <v>362250.92296599998</v>
      </c>
      <c r="F28" s="8">
        <f>SUM(F29,F30,F31)</f>
        <v>382438.27451839997</v>
      </c>
      <c r="G28" s="7">
        <f>F28/E28*100-100</f>
        <v>5.5727536557014474</v>
      </c>
      <c r="H28" s="8">
        <f>SUM(H29,H30,H31)</f>
        <v>3788009.6440625</v>
      </c>
      <c r="I28" s="8">
        <f>SUM(I29,I30,I31)</f>
        <v>3882299.9698010003</v>
      </c>
      <c r="J28" s="9">
        <f>I28/H28*100-100</f>
        <v>2.4891786082513079</v>
      </c>
    </row>
    <row r="29" spans="1:10" s="3" customFormat="1" x14ac:dyDescent="0.2">
      <c r="A29" s="17" t="s">
        <v>8</v>
      </c>
      <c r="B29" s="11">
        <v>106846.41800000001</v>
      </c>
      <c r="C29" s="11">
        <v>110883.6525</v>
      </c>
      <c r="D29" s="12">
        <v>3.7785398664464287</v>
      </c>
      <c r="E29" s="13">
        <v>122943.6284492</v>
      </c>
      <c r="F29" s="13">
        <v>127716.8242927</v>
      </c>
      <c r="G29" s="12">
        <v>3.8824263637804224</v>
      </c>
      <c r="H29" s="13">
        <v>1242078.0075379</v>
      </c>
      <c r="I29" s="13">
        <v>1247460.0843902</v>
      </c>
      <c r="J29" s="14">
        <v>0.43331230563921075</v>
      </c>
    </row>
    <row r="30" spans="1:10" s="3" customFormat="1" x14ac:dyDescent="0.2">
      <c r="A30" s="17" t="s">
        <v>9</v>
      </c>
      <c r="B30" s="11">
        <v>105993.4506</v>
      </c>
      <c r="C30" s="11">
        <v>109354.1683</v>
      </c>
      <c r="D30" s="12">
        <v>3.1706843026393594</v>
      </c>
      <c r="E30" s="13">
        <v>118844.27245</v>
      </c>
      <c r="F30" s="13">
        <v>127202.508854</v>
      </c>
      <c r="G30" s="12">
        <v>7.0329316101593875</v>
      </c>
      <c r="H30" s="13">
        <v>1167143.9047045</v>
      </c>
      <c r="I30" s="13">
        <v>1249154.8961238</v>
      </c>
      <c r="J30" s="14">
        <v>7.0266392249260567</v>
      </c>
    </row>
    <row r="31" spans="1:10" s="3" customFormat="1" x14ac:dyDescent="0.2">
      <c r="A31" s="17" t="s">
        <v>10</v>
      </c>
      <c r="B31" s="11">
        <v>105292.1344</v>
      </c>
      <c r="C31" s="11">
        <v>109196.88589999999</v>
      </c>
      <c r="D31" s="12">
        <v>3.7084930628968227</v>
      </c>
      <c r="E31" s="13">
        <v>120463.0220668</v>
      </c>
      <c r="F31" s="13">
        <v>127518.9413717</v>
      </c>
      <c r="G31" s="12">
        <v>5.8573321371493625</v>
      </c>
      <c r="H31" s="13">
        <v>1378787.7318201</v>
      </c>
      <c r="I31" s="13">
        <v>1385684.9892869999</v>
      </c>
      <c r="J31" s="14">
        <v>0.50024070476715199</v>
      </c>
    </row>
    <row r="32" spans="1:10" s="3" customFormat="1" ht="30" customHeight="1" x14ac:dyDescent="0.2">
      <c r="A32" s="16" t="s">
        <v>11</v>
      </c>
      <c r="B32" s="6">
        <f>AVERAGE(B33,B34,B35)</f>
        <v>103734.62349999999</v>
      </c>
      <c r="C32" s="6">
        <f>AVERAGE(C33,C34,C35)</f>
        <v>105974.00923333333</v>
      </c>
      <c r="D32" s="7">
        <f>C32/B32*100-100</f>
        <v>2.1587640247552713</v>
      </c>
      <c r="E32" s="8">
        <f>SUM(E33,E34,E35)</f>
        <v>382816.09977869998</v>
      </c>
      <c r="F32" s="8">
        <f>SUM(F33,F34,F35)</f>
        <v>398878.74362310005</v>
      </c>
      <c r="G32" s="7">
        <f>F32/E32*100-100</f>
        <v>4.1959164867114112</v>
      </c>
      <c r="H32" s="8">
        <f>SUM(H33,H34,H35)</f>
        <v>3746903.5770526999</v>
      </c>
      <c r="I32" s="8">
        <f>SUM(I33,I34,I35)</f>
        <v>3934921.3939389996</v>
      </c>
      <c r="J32" s="9">
        <f>I32/H32*100-100</f>
        <v>5.0179518372926282</v>
      </c>
    </row>
    <row r="33" spans="1:10" s="3" customFormat="1" x14ac:dyDescent="0.2">
      <c r="A33" s="17" t="s">
        <v>12</v>
      </c>
      <c r="B33" s="11">
        <v>103928.40119999999</v>
      </c>
      <c r="C33" s="11">
        <v>107107.7868</v>
      </c>
      <c r="D33" s="12">
        <v>3.0592076499681653</v>
      </c>
      <c r="E33" s="13">
        <v>147277.2307284</v>
      </c>
      <c r="F33" s="13">
        <v>152896.7787162</v>
      </c>
      <c r="G33" s="12">
        <v>3.8156257827547391</v>
      </c>
      <c r="H33" s="13">
        <v>1255687.905914</v>
      </c>
      <c r="I33" s="13">
        <v>1331637.0610318</v>
      </c>
      <c r="J33" s="14">
        <v>6.0484101790020395</v>
      </c>
    </row>
    <row r="34" spans="1:10" s="3" customFormat="1" x14ac:dyDescent="0.2">
      <c r="A34" s="17" t="s">
        <v>13</v>
      </c>
      <c r="B34" s="11">
        <v>103527.0515</v>
      </c>
      <c r="C34" s="11">
        <v>105277.95389999999</v>
      </c>
      <c r="D34" s="12">
        <v>1.6912511026163868</v>
      </c>
      <c r="E34" s="13">
        <v>118169.8994697</v>
      </c>
      <c r="F34" s="13">
        <v>124314.0003973</v>
      </c>
      <c r="G34" s="12">
        <v>5.1993789917502697</v>
      </c>
      <c r="H34" s="13">
        <v>1258907.6946950001</v>
      </c>
      <c r="I34" s="13">
        <v>1322486.9865309</v>
      </c>
      <c r="J34" s="14">
        <v>5.0503537395014009</v>
      </c>
    </row>
    <row r="35" spans="1:10" s="3" customFormat="1" x14ac:dyDescent="0.2">
      <c r="A35" s="17" t="s">
        <v>14</v>
      </c>
      <c r="B35" s="11">
        <v>103748.4178</v>
      </c>
      <c r="C35" s="11">
        <v>105536.287</v>
      </c>
      <c r="D35" s="12">
        <v>1.7232737018183286</v>
      </c>
      <c r="E35" s="13">
        <v>117368.96958059999</v>
      </c>
      <c r="F35" s="13">
        <v>121667.9645096</v>
      </c>
      <c r="G35" s="12">
        <v>3.6628036732040847</v>
      </c>
      <c r="H35" s="13">
        <v>1232307.9764437</v>
      </c>
      <c r="I35" s="13">
        <v>1280797.3463763001</v>
      </c>
      <c r="J35" s="14">
        <v>3.9348418463162727</v>
      </c>
    </row>
    <row r="36" spans="1:10" s="3" customFormat="1" ht="30" customHeight="1" x14ac:dyDescent="0.2">
      <c r="A36" s="16" t="s">
        <v>15</v>
      </c>
      <c r="B36" s="6">
        <f>AVERAGE(B37,B38,B39)</f>
        <v>103945.72283333332</v>
      </c>
      <c r="C36" s="6">
        <f>AVERAGE(C37,C38,C39)</f>
        <v>106778.65216666665</v>
      </c>
      <c r="D36" s="7">
        <f>C36/B36*100-100</f>
        <v>2.725392884010887</v>
      </c>
      <c r="E36" s="8">
        <f>SUM(E37,E38,E39)</f>
        <v>385651.52538269997</v>
      </c>
      <c r="F36" s="8">
        <f>SUM(F37,F38,F39)</f>
        <v>407200.28559779999</v>
      </c>
      <c r="G36" s="7">
        <f>F36/E36*100-100</f>
        <v>5.5876247847629088</v>
      </c>
      <c r="H36" s="8">
        <f>SUM(H37,H38,H39)</f>
        <v>3922437.0189811001</v>
      </c>
      <c r="I36" s="8">
        <f>SUM(I37,I38,I39)</f>
        <v>3825624.0144926002</v>
      </c>
      <c r="J36" s="9">
        <f>I36/H36*100-100</f>
        <v>-2.4681850599515371</v>
      </c>
    </row>
    <row r="37" spans="1:10" s="3" customFormat="1" x14ac:dyDescent="0.2">
      <c r="A37" s="17" t="s">
        <v>16</v>
      </c>
      <c r="B37" s="11">
        <v>102307.9169</v>
      </c>
      <c r="C37" s="11">
        <v>105687.9519</v>
      </c>
      <c r="D37" s="12">
        <v>3.3037863563420977</v>
      </c>
      <c r="E37" s="13">
        <v>116483.8588938</v>
      </c>
      <c r="F37" s="13">
        <v>125421.513068</v>
      </c>
      <c r="G37" s="12">
        <v>7.6728692361991424</v>
      </c>
      <c r="H37" s="13">
        <v>1287304.2607161</v>
      </c>
      <c r="I37" s="13">
        <v>1243161.3065171</v>
      </c>
      <c r="J37" s="14">
        <v>-3.4291002947853366</v>
      </c>
    </row>
    <row r="38" spans="1:10" s="3" customFormat="1" x14ac:dyDescent="0.2">
      <c r="A38" s="17" t="s">
        <v>17</v>
      </c>
      <c r="B38" s="11">
        <v>103042.41740000001</v>
      </c>
      <c r="C38" s="11">
        <v>106676.06849999999</v>
      </c>
      <c r="D38" s="12">
        <v>3.5263643766183517</v>
      </c>
      <c r="E38" s="13">
        <v>149737.1430591</v>
      </c>
      <c r="F38" s="13">
        <v>156473.70280679999</v>
      </c>
      <c r="G38" s="12">
        <v>4.4989236538599764</v>
      </c>
      <c r="H38" s="13">
        <v>1363814.1728602001</v>
      </c>
      <c r="I38" s="13">
        <v>1333499.7312463</v>
      </c>
      <c r="J38" s="14">
        <v>-2.2227692171818636</v>
      </c>
    </row>
    <row r="39" spans="1:10" s="3" customFormat="1" x14ac:dyDescent="0.2">
      <c r="A39" s="17" t="s">
        <v>18</v>
      </c>
      <c r="B39" s="11">
        <v>106486.8342</v>
      </c>
      <c r="C39" s="11">
        <v>107971.93610000001</v>
      </c>
      <c r="D39" s="12">
        <v>1.3946342861604233</v>
      </c>
      <c r="E39" s="13">
        <v>119430.5234298</v>
      </c>
      <c r="F39" s="13">
        <v>125305.06972299999</v>
      </c>
      <c r="G39" s="12">
        <v>4.9187980798334197</v>
      </c>
      <c r="H39" s="13">
        <v>1271318.5854048</v>
      </c>
      <c r="I39" s="13">
        <v>1248962.9767292</v>
      </c>
      <c r="J39" s="14">
        <v>-1.7584584172882001</v>
      </c>
    </row>
    <row r="40" spans="1:10" s="3" customFormat="1" ht="30" customHeight="1" x14ac:dyDescent="0.2">
      <c r="A40" s="16" t="s">
        <v>30</v>
      </c>
      <c r="B40" s="6">
        <f>AVERAGE(B41,B42,B43)</f>
        <v>116304.90636666666</v>
      </c>
      <c r="C40" s="6">
        <f>AVERAGE(C41,C42,C43)</f>
        <v>121248.00423333334</v>
      </c>
      <c r="D40" s="7">
        <f t="shared" si="3"/>
        <v>4.2501198110102889</v>
      </c>
      <c r="E40" s="8">
        <f>SUM(E41:E43)</f>
        <v>433681.7477524</v>
      </c>
      <c r="F40" s="8">
        <f>SUM(F41:F43)</f>
        <v>466315.21803480003</v>
      </c>
      <c r="G40" s="7">
        <f t="shared" si="4"/>
        <v>7.5247506844653644</v>
      </c>
      <c r="H40" s="8">
        <f>SUM(H41:H43)</f>
        <v>4384299.2414567992</v>
      </c>
      <c r="I40" s="8">
        <f>SUM(I41:I43)</f>
        <v>4733142.5769998999</v>
      </c>
      <c r="J40" s="9">
        <f t="shared" si="5"/>
        <v>7.9566497707211248</v>
      </c>
    </row>
    <row r="41" spans="1:10" s="3" customFormat="1" x14ac:dyDescent="0.2">
      <c r="A41" s="17" t="s">
        <v>31</v>
      </c>
      <c r="B41" s="11">
        <v>112227.95020000001</v>
      </c>
      <c r="C41" s="11">
        <v>114347.7359</v>
      </c>
      <c r="D41" s="12">
        <v>1.8888215424253563</v>
      </c>
      <c r="E41" s="13">
        <v>125181.654545</v>
      </c>
      <c r="F41" s="13">
        <v>126221.399191</v>
      </c>
      <c r="G41" s="12">
        <v>0.83058867513710055</v>
      </c>
      <c r="H41" s="13">
        <v>1256231.5287317999</v>
      </c>
      <c r="I41" s="13">
        <v>1356789.2336364</v>
      </c>
      <c r="J41" s="14">
        <v>8.0047111224883736</v>
      </c>
    </row>
    <row r="42" spans="1:10" s="3" customFormat="1" x14ac:dyDescent="0.2">
      <c r="A42" s="17" t="s">
        <v>32</v>
      </c>
      <c r="B42" s="11">
        <v>114889.01700000001</v>
      </c>
      <c r="C42" s="11">
        <v>123798.588</v>
      </c>
      <c r="D42" s="12">
        <v>7.7549370972509912</v>
      </c>
      <c r="E42" s="13">
        <v>124741.2544465</v>
      </c>
      <c r="F42" s="13">
        <v>137086.21423819999</v>
      </c>
      <c r="G42" s="12">
        <v>9.8964531393217481</v>
      </c>
      <c r="H42" s="13">
        <v>1180334.948574</v>
      </c>
      <c r="I42" s="13">
        <v>1356366.5514173</v>
      </c>
      <c r="J42" s="14">
        <v>14.913699120403855</v>
      </c>
    </row>
    <row r="43" spans="1:10" s="3" customFormat="1" x14ac:dyDescent="0.2">
      <c r="A43" s="17" t="s">
        <v>33</v>
      </c>
      <c r="B43" s="11">
        <v>121797.7519</v>
      </c>
      <c r="C43" s="11">
        <v>125597.6888</v>
      </c>
      <c r="D43" s="12">
        <v>3.1198744153503544</v>
      </c>
      <c r="E43" s="13">
        <v>183758.83876089999</v>
      </c>
      <c r="F43" s="13">
        <v>203007.60460560001</v>
      </c>
      <c r="G43" s="12">
        <v>10.475014956829254</v>
      </c>
      <c r="H43" s="13">
        <v>1947732.764151</v>
      </c>
      <c r="I43" s="13">
        <v>2019986.7919462</v>
      </c>
      <c r="J43" s="14">
        <v>3.7096479108978286</v>
      </c>
    </row>
    <row r="44" spans="1:10" s="3" customFormat="1" ht="30" customHeight="1" x14ac:dyDescent="0.2">
      <c r="A44" s="15" t="s">
        <v>28</v>
      </c>
      <c r="B44" s="6">
        <f>AVERAGE(B46,B47,B48,B50,B51,B52,B54,B55,B56,B58,B59,B60)</f>
        <v>14304.51215</v>
      </c>
      <c r="C44" s="6">
        <f>AVERAGE(C46,C47,C48,C50,C51,C52,C54,C55,C56,C58,C59,C60)</f>
        <v>14119.784899999997</v>
      </c>
      <c r="D44" s="7">
        <f>((C44/B44)-1)*100</f>
        <v>-1.2913914718860497</v>
      </c>
      <c r="E44" s="8">
        <f>SUM(E46,E47,E48,E50,E51,E52,E54,E55,E56,E58,E59,E60)</f>
        <v>156706.71286980002</v>
      </c>
      <c r="F44" s="8">
        <f>SUM(F46,F47,F48,F50,F51,F52,F54,F55,F56,F58,F59,F60)</f>
        <v>164306.3946079</v>
      </c>
      <c r="G44" s="7">
        <f>((F44/E44)-1)*100</f>
        <v>4.8496210525545314</v>
      </c>
      <c r="H44" s="8">
        <f>SUM(H46,H47,H48,H50,H51,H52,H54,H55,H56,H58,H59,H60)</f>
        <v>2049162.2557983999</v>
      </c>
      <c r="I44" s="8">
        <f>SUM(I46,I47,I48,I50,I51,I52,I54,I55,I56,I58,I59,I60)</f>
        <v>2032451.6060124</v>
      </c>
      <c r="J44" s="9">
        <f>((I44/H44)-1)*100</f>
        <v>-0.8154869014747268</v>
      </c>
    </row>
    <row r="45" spans="1:10" s="3" customFormat="1" ht="30" customHeight="1" x14ac:dyDescent="0.2">
      <c r="A45" s="16" t="s">
        <v>7</v>
      </c>
      <c r="B45" s="6">
        <f>AVERAGE(B46,B47,B48)</f>
        <v>14688.945899999999</v>
      </c>
      <c r="C45" s="6">
        <f>AVERAGE(C46,C47,C48)</f>
        <v>14062.455066666667</v>
      </c>
      <c r="D45" s="7">
        <f>C45/B45*100-100</f>
        <v>-4.2650496339109765</v>
      </c>
      <c r="E45" s="8">
        <f>SUM(E46,E47,E48)</f>
        <v>36981.746332099996</v>
      </c>
      <c r="F45" s="8">
        <f>SUM(F46,F47,F48)</f>
        <v>38145.445246200004</v>
      </c>
      <c r="G45" s="7">
        <f>F45/E45*100-100</f>
        <v>3.1466845931229699</v>
      </c>
      <c r="H45" s="8">
        <f>SUM(H46,H47,H48)</f>
        <v>517226.09435809997</v>
      </c>
      <c r="I45" s="8">
        <f>SUM(I46,I47,I48)</f>
        <v>499513.58865389996</v>
      </c>
      <c r="J45" s="9">
        <f>I45/H45*100-100</f>
        <v>-3.4245189671224949</v>
      </c>
    </row>
    <row r="46" spans="1:10" s="3" customFormat="1" x14ac:dyDescent="0.2">
      <c r="A46" s="17" t="s">
        <v>8</v>
      </c>
      <c r="B46" s="11">
        <v>14679.0093</v>
      </c>
      <c r="C46" s="11">
        <v>14225.433000000001</v>
      </c>
      <c r="D46" s="12">
        <v>-3.0899653425520923</v>
      </c>
      <c r="E46" s="13">
        <v>12644.435077399999</v>
      </c>
      <c r="F46" s="13">
        <v>13134.397121</v>
      </c>
      <c r="G46" s="12">
        <v>3.8749223717849945</v>
      </c>
      <c r="H46" s="13">
        <v>173765.46039170001</v>
      </c>
      <c r="I46" s="13">
        <v>164536.63251600001</v>
      </c>
      <c r="J46" s="14">
        <v>-5.3110830281786097</v>
      </c>
    </row>
    <row r="47" spans="1:10" s="3" customFormat="1" x14ac:dyDescent="0.2">
      <c r="A47" s="17" t="s">
        <v>9</v>
      </c>
      <c r="B47" s="11">
        <v>14677.385899999999</v>
      </c>
      <c r="C47" s="11">
        <v>13988.359399999999</v>
      </c>
      <c r="D47" s="12">
        <v>-4.6944769640484774</v>
      </c>
      <c r="E47" s="13">
        <v>12259.4830915</v>
      </c>
      <c r="F47" s="13">
        <v>12491.6673754</v>
      </c>
      <c r="G47" s="12">
        <v>1.8939157725253786</v>
      </c>
      <c r="H47" s="13">
        <v>159035.73941549999</v>
      </c>
      <c r="I47" s="13">
        <v>158714.09017109999</v>
      </c>
      <c r="J47" s="14">
        <v>-0.20224966135420352</v>
      </c>
    </row>
    <row r="48" spans="1:10" s="3" customFormat="1" x14ac:dyDescent="0.2">
      <c r="A48" s="17" t="s">
        <v>10</v>
      </c>
      <c r="B48" s="11">
        <v>14710.442499999999</v>
      </c>
      <c r="C48" s="11">
        <v>13973.5728</v>
      </c>
      <c r="D48" s="12">
        <v>-5.0091606693680291</v>
      </c>
      <c r="E48" s="13">
        <v>12077.8281632</v>
      </c>
      <c r="F48" s="13">
        <v>12519.380749800001</v>
      </c>
      <c r="G48" s="12">
        <v>3.6558939292195669</v>
      </c>
      <c r="H48" s="13">
        <v>184424.8945509</v>
      </c>
      <c r="I48" s="13">
        <v>176262.86596679999</v>
      </c>
      <c r="J48" s="14">
        <v>-4.4256653116032325</v>
      </c>
    </row>
    <row r="49" spans="1:10" s="3" customFormat="1" ht="30" customHeight="1" x14ac:dyDescent="0.2">
      <c r="A49" s="16" t="s">
        <v>11</v>
      </c>
      <c r="B49" s="6">
        <f>AVERAGE(B50,B51,B52)</f>
        <v>14417.836933333334</v>
      </c>
      <c r="C49" s="6">
        <f>AVERAGE(C50,C51,C52)</f>
        <v>13938.413233333333</v>
      </c>
      <c r="D49" s="7">
        <f>C49/B49*100-100</f>
        <v>-3.325212389464582</v>
      </c>
      <c r="E49" s="8">
        <f>SUM(E50,E51,E52)</f>
        <v>40201.334590099999</v>
      </c>
      <c r="F49" s="8">
        <f>SUM(F50,F51,F52)</f>
        <v>40859.859179700004</v>
      </c>
      <c r="G49" s="7">
        <f>F49/E49*100-100</f>
        <v>1.6380664878776798</v>
      </c>
      <c r="H49" s="8">
        <f>SUM(H50,H51,H52)</f>
        <v>495056.69336169993</v>
      </c>
      <c r="I49" s="8">
        <f>SUM(I50,I51,I52)</f>
        <v>488514.25843379996</v>
      </c>
      <c r="J49" s="9">
        <f>I49/H49*100-100</f>
        <v>-1.3215526657105414</v>
      </c>
    </row>
    <row r="50" spans="1:10" s="3" customFormat="1" x14ac:dyDescent="0.2">
      <c r="A50" s="17" t="s">
        <v>12</v>
      </c>
      <c r="B50" s="11">
        <v>14585.2124</v>
      </c>
      <c r="C50" s="11">
        <v>13942.325699999999</v>
      </c>
      <c r="D50" s="12">
        <v>-4.4077979968258907</v>
      </c>
      <c r="E50" s="13">
        <v>15870.0966525</v>
      </c>
      <c r="F50" s="13">
        <v>15871.808961700001</v>
      </c>
      <c r="G50" s="12">
        <v>1.078953227251489E-2</v>
      </c>
      <c r="H50" s="13">
        <v>170604.5360197</v>
      </c>
      <c r="I50" s="13">
        <v>165668.6650175</v>
      </c>
      <c r="J50" s="14">
        <v>-2.8931651627539634</v>
      </c>
    </row>
    <row r="51" spans="1:10" s="3" customFormat="1" x14ac:dyDescent="0.2">
      <c r="A51" s="17" t="s">
        <v>13</v>
      </c>
      <c r="B51" s="11">
        <v>14381.6392</v>
      </c>
      <c r="C51" s="11">
        <v>13877.4486</v>
      </c>
      <c r="D51" s="12">
        <v>-3.5057936928357902</v>
      </c>
      <c r="E51" s="13">
        <v>12385.2949957</v>
      </c>
      <c r="F51" s="13">
        <v>12551.492547100001</v>
      </c>
      <c r="G51" s="12">
        <v>1.3418941693169373</v>
      </c>
      <c r="H51" s="13">
        <v>163442.52367669999</v>
      </c>
      <c r="I51" s="13">
        <v>163180.55048969999</v>
      </c>
      <c r="J51" s="14">
        <v>-0.160284594918636</v>
      </c>
    </row>
    <row r="52" spans="1:10" s="3" customFormat="1" x14ac:dyDescent="0.2">
      <c r="A52" s="17" t="s">
        <v>14</v>
      </c>
      <c r="B52" s="11">
        <v>14286.6592</v>
      </c>
      <c r="C52" s="11">
        <v>13995.465399999999</v>
      </c>
      <c r="D52" s="12">
        <v>-2.0382217838583294</v>
      </c>
      <c r="E52" s="13">
        <v>11945.942941900001</v>
      </c>
      <c r="F52" s="13">
        <v>12436.5576709</v>
      </c>
      <c r="G52" s="12">
        <v>4.1069569090204094</v>
      </c>
      <c r="H52" s="13">
        <v>161009.6336653</v>
      </c>
      <c r="I52" s="13">
        <v>159665.0429266</v>
      </c>
      <c r="J52" s="14">
        <v>-0.83509955776626121</v>
      </c>
    </row>
    <row r="53" spans="1:10" s="3" customFormat="1" ht="30" customHeight="1" x14ac:dyDescent="0.2">
      <c r="A53" s="16" t="s">
        <v>15</v>
      </c>
      <c r="B53" s="6">
        <f>AVERAGE(B54,B55,B56)</f>
        <v>14028.428233333332</v>
      </c>
      <c r="C53" s="6">
        <f>AVERAGE(C54,C55,C56)</f>
        <v>14082.464266666668</v>
      </c>
      <c r="D53" s="7">
        <f>C53/B53*100-100</f>
        <v>0.38518950544252561</v>
      </c>
      <c r="E53" s="8">
        <f>SUM(E54,E55,E56)</f>
        <v>38904.6679487</v>
      </c>
      <c r="F53" s="8">
        <f>SUM(F54,F55,F56)</f>
        <v>40990.271706399995</v>
      </c>
      <c r="G53" s="7">
        <f>F53/E53*100-100</f>
        <v>5.3608059589406878</v>
      </c>
      <c r="H53" s="8">
        <f>SUM(H54,H55,H56)</f>
        <v>506794.14258489996</v>
      </c>
      <c r="I53" s="8">
        <f>SUM(I54,I55,I56)</f>
        <v>479820.35169069999</v>
      </c>
      <c r="J53" s="9">
        <f>I53/H53*100-100</f>
        <v>-5.3224354087086283</v>
      </c>
    </row>
    <row r="54" spans="1:10" s="3" customFormat="1" x14ac:dyDescent="0.2">
      <c r="A54" s="17" t="s">
        <v>16</v>
      </c>
      <c r="B54" s="11">
        <v>14110.542799999999</v>
      </c>
      <c r="C54" s="11">
        <v>14061.222</v>
      </c>
      <c r="D54" s="12">
        <v>-0.34953155735439889</v>
      </c>
      <c r="E54" s="13">
        <v>11851.313722700001</v>
      </c>
      <c r="F54" s="13">
        <v>12523.4624821</v>
      </c>
      <c r="G54" s="12">
        <v>5.6715126704693253</v>
      </c>
      <c r="H54" s="13">
        <v>165127.91434630001</v>
      </c>
      <c r="I54" s="13">
        <v>161596.32884860001</v>
      </c>
      <c r="J54" s="14">
        <v>-2.1386968470356149</v>
      </c>
    </row>
    <row r="55" spans="1:10" s="3" customFormat="1" x14ac:dyDescent="0.2">
      <c r="A55" s="17" t="s">
        <v>17</v>
      </c>
      <c r="B55" s="11">
        <v>14016.842699999999</v>
      </c>
      <c r="C55" s="11">
        <v>14156.698700000001</v>
      </c>
      <c r="D55" s="12">
        <v>0.99777106009759642</v>
      </c>
      <c r="E55" s="13">
        <v>15259.1371475</v>
      </c>
      <c r="F55" s="13">
        <v>16070.845247499999</v>
      </c>
      <c r="G55" s="12">
        <v>5.319488855455945</v>
      </c>
      <c r="H55" s="13">
        <v>173473.78313289999</v>
      </c>
      <c r="I55" s="13">
        <v>164040.04754209999</v>
      </c>
      <c r="J55" s="14">
        <v>-5.4381333135351761</v>
      </c>
    </row>
    <row r="56" spans="1:10" s="3" customFormat="1" x14ac:dyDescent="0.2">
      <c r="A56" s="17" t="s">
        <v>18</v>
      </c>
      <c r="B56" s="11">
        <v>13957.8992</v>
      </c>
      <c r="C56" s="11">
        <v>14029.472100000001</v>
      </c>
      <c r="D56" s="12">
        <v>0.51277702306375961</v>
      </c>
      <c r="E56" s="13">
        <v>11794.2170785</v>
      </c>
      <c r="F56" s="13">
        <v>12395.9639768</v>
      </c>
      <c r="G56" s="12">
        <v>5.1020503887192481</v>
      </c>
      <c r="H56" s="13">
        <v>168192.4451057</v>
      </c>
      <c r="I56" s="13">
        <v>154183.97529999999</v>
      </c>
      <c r="J56" s="14">
        <v>-8.32883415000979</v>
      </c>
    </row>
    <row r="57" spans="1:10" s="3" customFormat="1" ht="30" customHeight="1" x14ac:dyDescent="0.2">
      <c r="A57" s="16" t="s">
        <v>30</v>
      </c>
      <c r="B57" s="6">
        <f>AVERAGE(B58,B59,B60)</f>
        <v>14082.837533333333</v>
      </c>
      <c r="C57" s="6">
        <f>AVERAGE(C58,C59,C60)</f>
        <v>14395.807033333333</v>
      </c>
      <c r="D57" s="7">
        <f>C57/B57*100-100</f>
        <v>2.2223468761832805</v>
      </c>
      <c r="E57" s="8">
        <f>SUM(E58,E59,E60)</f>
        <v>40618.963998899999</v>
      </c>
      <c r="F57" s="8">
        <f>SUM(F58,F59,F60)</f>
        <v>44310.818475599997</v>
      </c>
      <c r="G57" s="7">
        <f>F57/E57*100-100</f>
        <v>9.0889922175267088</v>
      </c>
      <c r="H57" s="8">
        <f>SUM(H58,H59,H60)</f>
        <v>530085.32549369999</v>
      </c>
      <c r="I57" s="8">
        <f>SUM(I58,I59,I60)</f>
        <v>564603.40723400004</v>
      </c>
      <c r="J57" s="9">
        <f>I57/H57*100-100</f>
        <v>6.5117972673835851</v>
      </c>
    </row>
    <row r="58" spans="1:10" s="3" customFormat="1" x14ac:dyDescent="0.2">
      <c r="A58" s="17" t="s">
        <v>31</v>
      </c>
      <c r="B58" s="11">
        <v>14070.312599999999</v>
      </c>
      <c r="C58" s="11">
        <v>14115.8658</v>
      </c>
      <c r="D58" s="12">
        <v>0.32375400103050733</v>
      </c>
      <c r="E58" s="13">
        <v>11879.0312049</v>
      </c>
      <c r="F58" s="13">
        <v>12495.354915100001</v>
      </c>
      <c r="G58" s="12">
        <v>5.1883331188302018</v>
      </c>
      <c r="H58" s="13">
        <v>165888.556591</v>
      </c>
      <c r="I58" s="13">
        <v>167282.4303717</v>
      </c>
      <c r="J58" s="14">
        <v>0.84024709681247423</v>
      </c>
    </row>
    <row r="59" spans="1:10" s="3" customFormat="1" x14ac:dyDescent="0.2">
      <c r="A59" s="17" t="s">
        <v>32</v>
      </c>
      <c r="B59" s="11">
        <v>13894.5699</v>
      </c>
      <c r="C59" s="11">
        <v>14124.279200000001</v>
      </c>
      <c r="D59" s="12">
        <v>1.6532307344036656</v>
      </c>
      <c r="E59" s="13">
        <v>12073.274857300001</v>
      </c>
      <c r="F59" s="13">
        <v>13250.874194100001</v>
      </c>
      <c r="G59" s="12">
        <v>9.7537689708768092</v>
      </c>
      <c r="H59" s="13">
        <v>142536.4396704</v>
      </c>
      <c r="I59" s="13">
        <v>163136.22174959999</v>
      </c>
      <c r="J59" s="14">
        <v>14.452291727529287</v>
      </c>
    </row>
    <row r="60" spans="1:10" s="3" customFormat="1" x14ac:dyDescent="0.2">
      <c r="A60" s="18" t="s">
        <v>33</v>
      </c>
      <c r="B60" s="19">
        <v>14283.6301</v>
      </c>
      <c r="C60" s="19">
        <v>14947.276099999999</v>
      </c>
      <c r="D60" s="20">
        <v>4.6461998480344269</v>
      </c>
      <c r="E60" s="21">
        <v>16666.657936700001</v>
      </c>
      <c r="F60" s="21">
        <v>18564.5893664</v>
      </c>
      <c r="G60" s="20">
        <v>11.387594542999224</v>
      </c>
      <c r="H60" s="21">
        <v>221660.32923229999</v>
      </c>
      <c r="I60" s="21">
        <v>234184.75511269999</v>
      </c>
      <c r="J60" s="22">
        <v>5.6502784795895433</v>
      </c>
    </row>
    <row r="61" spans="1:10" ht="16.5" customHeight="1" x14ac:dyDescent="0.2">
      <c r="A61" s="28" t="s">
        <v>20</v>
      </c>
      <c r="B61" s="23"/>
      <c r="C61" s="23"/>
      <c r="D61" s="24"/>
      <c r="E61" s="23"/>
      <c r="F61" s="23"/>
      <c r="G61" s="24"/>
      <c r="H61" s="23"/>
      <c r="I61" s="23"/>
      <c r="J61" s="24"/>
    </row>
    <row r="62" spans="1:10" ht="13.15" customHeight="1" x14ac:dyDescent="0.2">
      <c r="A62" s="28" t="s">
        <v>34</v>
      </c>
      <c r="B62" s="23"/>
      <c r="C62" s="23"/>
      <c r="D62" s="24"/>
      <c r="E62" s="23"/>
      <c r="F62" s="23"/>
      <c r="G62" s="24"/>
      <c r="H62" s="23"/>
      <c r="I62" s="23"/>
      <c r="J62" s="24"/>
    </row>
    <row r="63" spans="1:10" ht="13.15" customHeight="1" x14ac:dyDescent="0.2">
      <c r="A63" s="28" t="s">
        <v>21</v>
      </c>
      <c r="B63" s="23"/>
      <c r="C63" s="23"/>
      <c r="D63" s="24"/>
      <c r="E63" s="23"/>
      <c r="F63" s="23"/>
      <c r="G63" s="24"/>
      <c r="H63" s="23"/>
      <c r="I63" s="23"/>
      <c r="J63" s="24"/>
    </row>
  </sheetData>
  <mergeCells count="11">
    <mergeCell ref="A7:J7"/>
    <mergeCell ref="A8:A9"/>
    <mergeCell ref="B8:D8"/>
    <mergeCell ref="E8:G8"/>
    <mergeCell ref="H8:J8"/>
    <mergeCell ref="A6:J6"/>
    <mergeCell ref="A1:J1"/>
    <mergeCell ref="A2:J2"/>
    <mergeCell ref="A3:J3"/>
    <mergeCell ref="A4:J4"/>
    <mergeCell ref="A5:J5"/>
  </mergeCells>
  <printOptions horizontalCentered="1" verticalCentered="1"/>
  <pageMargins left="0" right="0" top="0" bottom="0" header="0" footer="0"/>
  <pageSetup scale="65" orientation="portrait" horizontalDpi="200" verticalDpi="200" r:id="rId1"/>
  <headerFooter alignWithMargins="0"/>
  <ignoredErrors>
    <ignoredError sqref="G10 B25:J28 B15:F24 G15:J24 G11:J14 D12:D14 B32:J32 B36:J36 B40:J40 B44:J45 B49:J49 B53:J53 C57:J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</vt:lpstr>
      <vt:lpstr>'Cuadro 10'!Área_de_impresión</vt:lpstr>
      <vt:lpstr>'Cuadro 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AMBAR DIAZ DE GONZALEZ</cp:lastModifiedBy>
  <cp:lastPrinted>2025-04-07T18:39:32Z</cp:lastPrinted>
  <dcterms:created xsi:type="dcterms:W3CDTF">2024-12-19T15:32:36Z</dcterms:created>
  <dcterms:modified xsi:type="dcterms:W3CDTF">2025-04-22T15:31:04Z</dcterms:modified>
</cp:coreProperties>
</file>